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3260" windowHeight="83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<sst xmlns="http://schemas.openxmlformats.org/spreadsheetml/2006/main" count="33" uniqueCount="32">
  <si>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Blended Oil</t>
  </si>
  <si>
    <t>Viscosity
 Blending 
Index @
40 C</t>
  </si>
  <si>
    <t>Viscosity
 Blending 
Index @ 
100 C</t>
  </si>
  <si>
    <t>Kinematic Viscosity 
@ 40 C  
(cSt)</t>
  </si>
  <si>
    <t>Kinematic Viscosity 
@ 100 C  
(cSt)</t>
  </si>
  <si>
    <t>Calculate Blend Percentage</t>
  </si>
  <si>
    <t>Total Gallons Required of Blended Product</t>
  </si>
  <si>
    <t>Average Percentage Blend 
%</t>
  </si>
  <si>
    <t>C</t>
  </si>
  <si>
    <t>B</t>
  </si>
  <si>
    <t>A</t>
  </si>
  <si>
    <t>D</t>
  </si>
  <si>
    <t>E</t>
  </si>
  <si>
    <t>F</t>
  </si>
  <si>
    <t>Low Vis Oil</t>
  </si>
  <si>
    <t>High Vis Oil</t>
  </si>
  <si>
    <t>ASTM D341 Calculation</t>
  </si>
  <si>
    <t>Low Vis %</t>
  </si>
  <si>
    <t>High Vis %</t>
  </si>
  <si>
    <t>Gallons of High Viscosity Oil</t>
  </si>
  <si>
    <t>Gallons of Low Viscosity Oil</t>
  </si>
  <si>
    <t xml:space="preserve">Gallons of Low Viscosity Oil Required </t>
  </si>
  <si>
    <t>Gallons of High Viscosity Oil Available</t>
  </si>
  <si>
    <t>Enter Gallons Required</t>
  </si>
  <si>
    <t>Enter Gallons Available</t>
  </si>
  <si>
    <t>Percentage of Total Blend @ 40 C</t>
  </si>
  <si>
    <t>(ln(ln(Vb40)))</t>
  </si>
  <si>
    <t>(ln(ln(Vb100)))</t>
  </si>
  <si>
    <t>(ln(ln(VL40)))</t>
  </si>
  <si>
    <t>(ln(ln(VL100)))</t>
  </si>
  <si>
    <t>(ln(ln(VH40)))</t>
  </si>
  <si>
    <t>(ln(ln(VH100)))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</si>
</sst>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00000"/>
    <numFmt numFmtId="169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167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164" fontId="5" fillId="35" borderId="10" xfId="57" applyNumberFormat="1" applyFont="1" applyFill="1" applyBorder="1" applyAlignment="1">
      <alignment horizontal="center"/>
    </xf>
    <xf numFmtId="0" fontId="4" fillId="36" borderId="10" xfId="0" applyFont="1" applyFill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164" fontId="6" fillId="37" borderId="10" xfId="57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9" fontId="4" fillId="36" borderId="10" xfId="0" applyNumberFormat="1" applyFont="1" applyFill="1" applyBorder="1" applyAlignment="1" applyProtection="1">
      <alignment horizontal="center"/>
      <protection locked="0"/>
    </xf>
    <xf numFmtId="2" fontId="4" fillId="3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164" fontId="6" fillId="38" borderId="10" xfId="57" applyNumberFormat="1" applyFont="1" applyFill="1" applyBorder="1" applyAlignment="1">
      <alignment horizontal="center"/>
    </xf>
    <xf numFmtId="0" fontId="4" fillId="36" borderId="10" xfId="0" applyFont="1" applyFill="1" applyBorder="1" applyAlignment="1" applyProtection="1">
      <alignment horizontal="center"/>
      <protection locked="0"/>
    </xf>
    <xf numFmtId="169" fontId="6" fillId="3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68" fontId="44" fillId="35" borderId="10" xfId="0" applyNumberFormat="1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152400</xdr:colOff>
      <xdr:row>0</xdr:row>
      <xdr:rowOff>171450</xdr:rowOff>
    </xdr:from>
    <xdr:ext cx="2628900" cy="2257425"/>
    <xdr:sp>
      <xdr:nvSpPr>
        <xdr:cNvPr id="1" name="Text Box 2"/>
        <xdr:cNvSpPr txBox="1">
          <a:spLocks noChangeArrowheads="1"/>
        </xdr:cNvSpPr>
      </xdr:nvSpPr>
      <xdr:spPr>
        <a:xfrm>
          <a:off x="6686550" y="171450"/>
          <a:ext cx="26289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the Kinematic Viscosity for the oils to be blended and the viscosity of final oil required (in the light green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cells)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 The chart will calculate the percentage of Low Viscosity Oil and High Viscosity Oil  needed to produce the Blended  final product.  The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ASTM D341 method of calculating appears to be more accurate than the Viscosity Blend Index method. </a:t>
          </a:r>
        </a:p>
      </xdr:txBody>
    </xdr:sp>
    <xdr:clientData/>
  </xdr:oneCellAnchor>
  <xdr:twoCellAnchor>
    <xdr:from>
      <xdr:col>5</xdr:col>
      <xdr:colOff>47625</xdr:colOff>
      <xdr:row>10</xdr:row>
      <xdr:rowOff>85725</xdr:rowOff>
    </xdr:from>
    <xdr:to>
      <xdr:col>5</xdr:col>
      <xdr:colOff>695325</xdr:colOff>
      <xdr:row>10</xdr:row>
      <xdr:rowOff>85725</xdr:rowOff>
    </xdr:to>
    <xdr:sp>
      <xdr:nvSpPr>
        <xdr:cNvPr id="2" name="Straight Arrow Connector 3"/>
        <xdr:cNvSpPr>
          <a:spLocks/>
        </xdr:cNvSpPr>
      </xdr:nvSpPr>
      <xdr:spPr>
        <a:xfrm rot="10800000">
          <a:off x="4229100" y="26765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85725</xdr:rowOff>
    </xdr:from>
    <xdr:to>
      <xdr:col>5</xdr:col>
      <xdr:colOff>695325</xdr:colOff>
      <xdr:row>14</xdr:row>
      <xdr:rowOff>85725</xdr:rowOff>
    </xdr:to>
    <xdr:sp>
      <xdr:nvSpPr>
        <xdr:cNvPr id="3" name="Straight Arrow Connector 4"/>
        <xdr:cNvSpPr>
          <a:spLocks/>
        </xdr:cNvSpPr>
      </xdr:nvSpPr>
      <xdr:spPr>
        <a:xfrm rot="10800000">
          <a:off x="4219575" y="3476625"/>
          <a:ext cx="657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3.00390625" style="0" bestFit="1" customWidth="1"/>
    <col min="2" max="6" width="12.421875" style="0" bestFit="1" customWidth="1"/>
    <col min="7" max="7" width="12.421875" style="0" customWidth="1"/>
    <col min="8" max="8" width="10.421875" style="0" bestFit="1" customWidth="1"/>
  </cols>
  <sheetData>
    <row r="1" spans="1:8" ht="25.5" customHeight="1">
      <c r="A1" s="2"/>
      <c r="B1" s="31" t="s">
        <v>5</v>
      </c>
      <c r="C1" s="32"/>
      <c r="D1" s="32"/>
      <c r="E1" s="32"/>
      <c r="F1" s="32"/>
      <c r="G1" s="32"/>
      <c r="H1" s="33"/>
    </row>
    <row r="2" spans="1:8" ht="51">
      <c r="A2" s="2"/>
      <c r="B2" s="1" t="s">
        <v>3</v>
      </c>
      <c r="C2" s="1" t="s">
        <v>4</v>
      </c>
      <c r="D2" s="1" t="s">
        <v>1</v>
      </c>
      <c r="E2" s="1" t="s">
        <v>2</v>
      </c>
      <c r="F2" s="23" t="s">
        <v>25</v>
      </c>
      <c r="G2" s="23" t="s">
        <v>25</v>
      </c>
      <c r="H2" s="1" t="s">
        <v>7</v>
      </c>
    </row>
    <row r="3" spans="1:8" ht="15">
      <c r="A3" s="3" t="s">
        <v>14</v>
      </c>
      <c r="B3" s="7"/>
      <c r="C3" s="12"/>
      <c r="D3" s="4">
        <f>IF(B3="","",(14.534*(LN(LN(B3+0.8)))+10.975))</f>
      </c>
      <c r="E3" s="4">
        <f>IF(C3="","",(14.534*(LN(LN(C3+0.8)))+10.975))</f>
      </c>
      <c r="F3" s="6">
        <f>IF(B3="","",1-F4)</f>
      </c>
      <c r="G3" s="6">
        <f>IF(B3="","",1-G4)</f>
      </c>
      <c r="H3" s="9">
        <f>IF(B3="","",(F3+G3)/2)</f>
      </c>
    </row>
    <row r="4" spans="1:8" ht="15">
      <c r="A4" s="3" t="s">
        <v>15</v>
      </c>
      <c r="B4" s="11"/>
      <c r="C4" s="7"/>
      <c r="D4" s="4">
        <f>IF(B4="","",((14.534*(LN(LN(B4+0.8)))+10.975)))</f>
      </c>
      <c r="E4" s="4">
        <f>IF(C4="","",((14.534*(LN(LN(C4+0.8)))+10.975)))</f>
      </c>
      <c r="F4" s="6">
        <f>IF(B3="","",(D5-D3)/(D4-D3))</f>
      </c>
      <c r="G4" s="6">
        <f>IF(B3="","",(E5-E3)/(E4-E3))</f>
      </c>
      <c r="H4" s="9">
        <f>IF(B3="","",(F4+G4)/2)</f>
      </c>
    </row>
    <row r="5" spans="1:8" ht="15">
      <c r="A5" s="3" t="s">
        <v>0</v>
      </c>
      <c r="B5" s="7"/>
      <c r="C5" s="12"/>
      <c r="D5" s="4">
        <f>IF(B5="","",((14.534*(LN(LN(B5+0.8))))+10.975))</f>
      </c>
      <c r="E5" s="4">
        <f>IF(C5="","",((14.534*(LN(LN(C5+0.8))))+10.975))</f>
      </c>
      <c r="F5" s="5"/>
      <c r="G5" s="5"/>
      <c r="H5" s="5"/>
    </row>
    <row r="6" spans="1:8" ht="20.25">
      <c r="A6" s="21"/>
      <c r="B6" s="34" t="s">
        <v>16</v>
      </c>
      <c r="C6" s="35"/>
      <c r="D6" s="35"/>
      <c r="E6" s="35"/>
      <c r="F6" s="35"/>
      <c r="G6" s="35"/>
      <c r="H6" s="36"/>
    </row>
    <row r="7" spans="1:8" ht="15.75" customHeight="1">
      <c r="A7" s="22" t="s">
        <v>10</v>
      </c>
      <c r="B7" s="22" t="s">
        <v>9</v>
      </c>
      <c r="C7" s="22" t="s">
        <v>8</v>
      </c>
      <c r="D7" s="22" t="s">
        <v>11</v>
      </c>
      <c r="E7" s="22" t="s">
        <v>12</v>
      </c>
      <c r="F7" s="22" t="s">
        <v>13</v>
      </c>
      <c r="G7" s="22"/>
      <c r="H7" s="22"/>
    </row>
    <row r="8" spans="1:8" ht="15.75" customHeight="1">
      <c r="A8" s="29">
        <f>IF(B3="","",(LN(LN(B5+0.7))))</f>
      </c>
      <c r="B8" s="29">
        <f>IF(B3="","",(LN(LN(C5+0.7))))</f>
      </c>
      <c r="C8" s="29">
        <f>IF(B3="","",(LN(LN(B3+0.7))))</f>
      </c>
      <c r="D8" s="29">
        <f>IF(B3="","",(LN(LN(C3+0.7))))</f>
      </c>
      <c r="E8" s="29">
        <f>IF(B3="","",(LN(LN(B4+0.7))))</f>
      </c>
      <c r="F8" s="29">
        <f>IF(B3="","",(LN(LN(C4+0.7))))</f>
      </c>
      <c r="G8" s="29" t="s">
        <v>17</v>
      </c>
      <c r="H8" s="9">
        <f>IF(B3="","",1-H9)</f>
      </c>
    </row>
    <row r="9" spans="1:8" ht="15.75" customHeight="1">
      <c r="A9" s="28" t="s">
        <v>26</v>
      </c>
      <c r="B9" s="28" t="s">
        <v>27</v>
      </c>
      <c r="C9" s="28" t="s">
        <v>28</v>
      </c>
      <c r="D9" s="28" t="s">
        <v>29</v>
      </c>
      <c r="E9" s="28" t="s">
        <v>30</v>
      </c>
      <c r="F9" s="28" t="s">
        <v>31</v>
      </c>
      <c r="G9" s="29" t="s">
        <v>18</v>
      </c>
      <c r="H9" s="24">
        <f>IF(B3="","",(((F8-B8)*(C8-D8))/((E8-F8)*(B8-D8))+1)^-1)</f>
      </c>
    </row>
    <row r="10" spans="1:8" ht="15">
      <c r="A10" s="16"/>
      <c r="B10" s="17"/>
      <c r="C10" s="18"/>
      <c r="D10" s="19"/>
      <c r="E10" s="19"/>
      <c r="F10" s="20"/>
      <c r="G10" s="20"/>
      <c r="H10" s="20"/>
    </row>
    <row r="11" spans="1:7" ht="15.75" customHeight="1">
      <c r="A11" s="30" t="s">
        <v>6</v>
      </c>
      <c r="B11" s="30"/>
      <c r="C11" s="30"/>
      <c r="D11" s="30"/>
      <c r="E11" s="25"/>
      <c r="G11" s="27" t="s">
        <v>23</v>
      </c>
    </row>
    <row r="12" spans="1:5" ht="15.75" customHeight="1">
      <c r="A12" s="30" t="s">
        <v>19</v>
      </c>
      <c r="B12" s="30"/>
      <c r="C12" s="30"/>
      <c r="D12" s="30"/>
      <c r="E12" s="26">
        <f>IF(E11="","",F4*E11)</f>
      </c>
    </row>
    <row r="13" spans="1:5" ht="15.75" customHeight="1">
      <c r="A13" s="30" t="s">
        <v>20</v>
      </c>
      <c r="B13" s="30"/>
      <c r="C13" s="30"/>
      <c r="D13" s="30"/>
      <c r="E13" s="26">
        <f>IF(E11="","",E11-E12)</f>
      </c>
    </row>
    <row r="14" spans="1:5" ht="15.75" customHeight="1">
      <c r="A14" s="27"/>
      <c r="B14" s="27"/>
      <c r="C14" s="27"/>
      <c r="D14" s="27"/>
      <c r="E14" s="27"/>
    </row>
    <row r="15" spans="1:7" ht="15.75" customHeight="1">
      <c r="A15" s="30" t="s">
        <v>22</v>
      </c>
      <c r="B15" s="30"/>
      <c r="C15" s="30"/>
      <c r="D15" s="30"/>
      <c r="E15" s="25"/>
      <c r="G15" s="27" t="s">
        <v>24</v>
      </c>
    </row>
    <row r="16" spans="1:5" ht="15.75" customHeight="1">
      <c r="A16" s="30" t="s">
        <v>21</v>
      </c>
      <c r="B16" s="30"/>
      <c r="C16" s="30"/>
      <c r="D16" s="30"/>
      <c r="E16" s="26">
        <f>IF(E15="","",(E15/F4)-E15)</f>
      </c>
    </row>
    <row r="18" spans="10:12" ht="12.75">
      <c r="J18" s="13"/>
      <c r="L18" s="15"/>
    </row>
    <row r="19" spans="10:12" ht="12.75">
      <c r="J19" s="13"/>
      <c r="L19" s="15"/>
    </row>
    <row r="20" spans="10:12" ht="12.75">
      <c r="J20" s="13"/>
      <c r="L20" s="15"/>
    </row>
    <row r="21" spans="10:12" ht="12.75">
      <c r="J21" s="13"/>
      <c r="L21" s="14"/>
    </row>
    <row r="23" spans="10:11" ht="12.75">
      <c r="J23" s="8"/>
      <c r="K23" s="8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</sheetData>
  <sheetProtection/>
  <mergeCells count="7">
    <mergeCell ref="A13:D13"/>
    <mergeCell ref="A15:D15"/>
    <mergeCell ref="A16:D16"/>
    <mergeCell ref="B1:H1"/>
    <mergeCell ref="A11:D11"/>
    <mergeCell ref="A12:D12"/>
    <mergeCell ref="B6:H6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dcterms:created xsi:type="dcterms:W3CDTF">2007-10-26T18:47:55Z</dcterms:created>
  <dcterms:modified xsi:type="dcterms:W3CDTF">2012-12-26T20:33:56Z</dcterms:modified>
  <cp:category/>
  <cp:version/>
  <cp:contentType/>
  <cp:contentStatus/>
</cp:coreProperties>
</file>